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Inputs" sheetId="2" state="visible" r:id="rId2"/>
    <sheet xmlns:r="http://schemas.openxmlformats.org/officeDocument/2006/relationships" name="Weekly Cash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x"/>
  </numFmts>
  <fonts count="6">
    <font>
      <name val="Calibri"/>
      <family val="2"/>
      <color theme="1"/>
      <sz val="11"/>
      <scheme val="minor"/>
    </font>
    <font>
      <name val="Aptos"/>
      <b val="1"/>
      <color rgb="001F3656"/>
      <sz val="18"/>
    </font>
    <font>
      <name val="Aptos"/>
      <i val="1"/>
      <color rgb="00304C73"/>
      <sz val="10"/>
    </font>
    <font>
      <name val="Aptos"/>
      <color rgb="00243750"/>
      <sz val="10"/>
    </font>
    <font>
      <name val="Aptos"/>
      <b val="1"/>
      <color rgb="001F3656"/>
      <sz val="10"/>
    </font>
    <font>
      <name val="Aptos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7F4EE"/>
      </patternFill>
    </fill>
    <fill>
      <patternFill patternType="solid">
        <fgColor rgb="00E8EEF6"/>
      </patternFill>
    </fill>
    <fill>
      <patternFill patternType="solid">
        <fgColor rgb="00FFF2CC"/>
      </patternFill>
    </fill>
    <fill>
      <patternFill patternType="solid">
        <fgColor rgb="001F3656"/>
      </patternFill>
    </fill>
    <fill>
      <patternFill patternType="solid">
        <fgColor rgb="00E7E6E6"/>
      </patternFill>
    </fill>
  </fills>
  <borders count="3">
    <border>
      <left/>
      <right/>
      <top/>
      <bottom/>
      <diagonal/>
    </border>
    <border/>
    <border>
      <left style="thin">
        <color rgb="00D6DCE5"/>
      </left>
      <right style="thin">
        <color rgb="00D6DCE5"/>
      </right>
      <top style="thin">
        <color rgb="00D6DCE5"/>
      </top>
      <bottom style="thin">
        <color rgb="00D6DCE5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3" fillId="2" borderId="2" applyAlignment="1" pivotButton="0" quotePrefix="0" xfId="0">
      <alignment vertical="top" wrapText="1"/>
    </xf>
    <xf numFmtId="0" fontId="4" fillId="3" borderId="2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4" fillId="4" borderId="2" applyAlignment="1" applyProtection="1" pivotButton="0" quotePrefix="0" xfId="0">
      <alignment horizontal="center" vertical="center"/>
      <protection locked="0" hidden="0"/>
    </xf>
    <xf numFmtId="0" fontId="5" fillId="5" borderId="2" applyAlignment="1" pivotButton="0" quotePrefix="0" xfId="0">
      <alignment horizontal="center" vertical="center"/>
    </xf>
    <xf numFmtId="0" fontId="3" fillId="0" borderId="2" applyAlignment="1" pivotButton="0" quotePrefix="0" xfId="0">
      <alignment vertical="top" wrapText="1"/>
    </xf>
    <xf numFmtId="3" fontId="3" fillId="4" borderId="2" applyAlignment="1" applyProtection="1" pivotButton="0" quotePrefix="0" xfId="0">
      <alignment horizontal="center" vertical="center"/>
      <protection locked="0" hidden="0"/>
    </xf>
    <xf numFmtId="3" fontId="3" fillId="6" borderId="2" applyAlignment="1" pivotButton="0" quotePrefix="0" xfId="0">
      <alignment horizontal="center" vertical="center"/>
    </xf>
    <xf numFmtId="164" fontId="3" fillId="4" borderId="2" applyAlignment="1" applyProtection="1" pivotButton="0" quotePrefix="0" xfId="0">
      <alignment horizontal="center" vertical="center"/>
      <protection locked="0" hidden="0"/>
    </xf>
    <xf numFmtId="3" fontId="3" fillId="6" borderId="2" applyAlignment="1" pivotButton="0" quotePrefix="0" xfId="0">
      <alignment vertical="top" wrapText="1"/>
    </xf>
    <xf numFmtId="0" fontId="3" fillId="6" borderId="2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ill>
        <patternFill patternType="solid">
          <fgColor rgb="00FCE4D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0" customWidth="1" min="1" max="1"/>
  </cols>
  <sheetData>
    <row r="1" ht="24" customHeight="1">
      <c r="A1" s="1" t="inlineStr">
        <is>
          <t>13-Week Cash Flow &amp; Runway Planner</t>
        </is>
      </c>
    </row>
    <row r="2">
      <c r="A2" s="2" t="inlineStr">
        <is>
          <t>Bansal StratEdge Finance Systems Toolkit workbook</t>
        </is>
      </c>
    </row>
    <row r="3" ht="32" customHeight="1">
      <c r="A3" s="3" t="inlineStr">
        <is>
          <t>A weekly liquidity view with downside logic, covenant awareness, and funding-gap signals.</t>
        </is>
      </c>
    </row>
    <row r="5">
      <c r="A5" s="4" t="inlineStr">
        <is>
          <t>Workbook standards</t>
        </is>
      </c>
    </row>
    <row r="6">
      <c r="A6" s="5" t="inlineStr">
        <is>
          <t>• Pale-gold cells are editable assumptions. Blue cells hold sample actuals. Grey cells contain formulas or protected logic.</t>
        </is>
      </c>
    </row>
    <row r="7">
      <c r="A7" s="5" t="inlineStr">
        <is>
          <t>• The workbook follows current planning guidance: operational drivers first, explicit downside/stress scenarios, and short planning cycles that stay decision-ready.</t>
        </is>
      </c>
    </row>
    <row r="8">
      <c r="A8" s="5" t="inlineStr">
        <is>
          <t>• Cash views use direct liquidity lines and weekly cadence where relevant, rather than relying only on P&amp;L logic.</t>
        </is>
      </c>
    </row>
    <row r="9">
      <c r="A9" s="5" t="inlineStr">
        <is>
          <t>• Formula cells are protected and input cells are unlocked so teams can change assumptions without breaking structure.</t>
        </is>
      </c>
    </row>
    <row r="10">
      <c r="A10" s="5" t="inlineStr">
        <is>
          <t>• Adapt the sample data to your context. These are starting points built for speed and clarity.</t>
        </is>
      </c>
    </row>
    <row r="12">
      <c r="A12" s="4" t="inlineStr">
        <is>
          <t>Research cues used in this rebuild</t>
        </is>
      </c>
    </row>
    <row r="13">
      <c r="A13" s="5" t="inlineStr">
        <is>
          <t>• BCG: link strategic, financial, and operational metrics with driver-tree logic and shorter planning cycles.</t>
        </is>
      </c>
    </row>
    <row r="14">
      <c r="A14" s="5" t="inlineStr">
        <is>
          <t>• McKinsey and Deloitte: pair 13-week liquidity views with scenario-based planning rather than treating them as standalone crisis files.</t>
        </is>
      </c>
    </row>
    <row r="15">
      <c r="A15" s="5" t="inlineStr">
        <is>
          <t>• Microsoft Excel guidance: unlock input cells, protect worksheets, and let conditional formatting continue to signal changes.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4" customWidth="1" min="3" max="3"/>
    <col width="16" customWidth="1" min="4" max="4"/>
    <col width="10" customWidth="1" min="5" max="5"/>
    <col width="12" customWidth="1" min="6" max="6"/>
    <col width="14" customWidth="1" min="7" max="7"/>
  </cols>
  <sheetData>
    <row r="1" ht="24" customHeight="1">
      <c r="A1" s="1" t="inlineStr">
        <is>
          <t>Inputs</t>
        </is>
      </c>
    </row>
    <row r="2">
      <c r="A2" s="2" t="inlineStr">
        <is>
          <t>Weekly liquidity assumptions</t>
        </is>
      </c>
    </row>
    <row r="3" ht="32" customHeight="1">
      <c r="A3" s="3" t="inlineStr">
        <is>
          <t>Use the scenario selector and the pale-gold cells to refresh cash expectations each week on the same cadence.</t>
        </is>
      </c>
    </row>
    <row r="5">
      <c r="A5" s="4" t="inlineStr">
        <is>
          <t>Scenario</t>
        </is>
      </c>
      <c r="B5" s="6" t="inlineStr">
        <is>
          <t>Base</t>
        </is>
      </c>
    </row>
    <row r="8">
      <c r="A8" s="7" t="inlineStr">
        <is>
          <t>Driver</t>
        </is>
      </c>
      <c r="B8" s="7" t="inlineStr">
        <is>
          <t>Unit</t>
        </is>
      </c>
      <c r="C8" s="7" t="inlineStr">
        <is>
          <t>Base value</t>
        </is>
      </c>
      <c r="D8" s="7" t="inlineStr">
        <is>
          <t>Scenario-adjusted</t>
        </is>
      </c>
      <c r="E8" s="7" t="inlineStr">
        <is>
          <t>Base</t>
        </is>
      </c>
      <c r="F8" s="7" t="inlineStr">
        <is>
          <t>Downside</t>
        </is>
      </c>
      <c r="G8" s="7" t="inlineStr">
        <is>
          <t>Severe downside</t>
        </is>
      </c>
    </row>
    <row r="9">
      <c r="A9" s="8" t="inlineStr">
        <is>
          <t>Opening cash</t>
        </is>
      </c>
      <c r="B9" s="3" t="inlineStr">
        <is>
          <t>INR</t>
        </is>
      </c>
      <c r="C9" s="9" t="n">
        <v>64000000</v>
      </c>
      <c r="D9" s="10">
        <f>C9*INDEX(E9:G9,1,MATCH($B$5,$E$8:$G$8,0))</f>
        <v/>
      </c>
      <c r="E9" s="11" t="n">
        <v>1</v>
      </c>
      <c r="F9" s="11" t="n">
        <v>1</v>
      </c>
      <c r="G9" s="11" t="n">
        <v>1</v>
      </c>
    </row>
    <row r="10">
      <c r="A10" s="8" t="inlineStr">
        <is>
          <t>Average weekly collections</t>
        </is>
      </c>
      <c r="B10" s="3" t="inlineStr">
        <is>
          <t>INR</t>
        </is>
      </c>
      <c r="C10" s="9" t="n">
        <v>8200000</v>
      </c>
      <c r="D10" s="10">
        <f>C10*INDEX(E10:G10,1,MATCH($B$5,$E$8:$G$8,0))</f>
        <v/>
      </c>
      <c r="E10" s="11" t="n">
        <v>1</v>
      </c>
      <c r="F10" s="11" t="n">
        <v>0.88</v>
      </c>
      <c r="G10" s="11" t="n">
        <v>0.74</v>
      </c>
    </row>
    <row r="11">
      <c r="A11" s="8" t="inlineStr">
        <is>
          <t>Average weekly payroll</t>
        </is>
      </c>
      <c r="B11" s="3" t="inlineStr">
        <is>
          <t>INR</t>
        </is>
      </c>
      <c r="C11" s="9" t="n">
        <v>3100000</v>
      </c>
      <c r="D11" s="10">
        <f>C11*INDEX(E11:G11,1,MATCH($B$5,$E$8:$G$8,0))</f>
        <v/>
      </c>
      <c r="E11" s="11" t="n">
        <v>1</v>
      </c>
      <c r="F11" s="11" t="n">
        <v>1</v>
      </c>
      <c r="G11" s="11" t="n">
        <v>1.02</v>
      </c>
    </row>
    <row r="12">
      <c r="A12" s="8" t="inlineStr">
        <is>
          <t>Average weekly vendors</t>
        </is>
      </c>
      <c r="B12" s="3" t="inlineStr">
        <is>
          <t>INR</t>
        </is>
      </c>
      <c r="C12" s="9" t="n">
        <v>2200000</v>
      </c>
      <c r="D12" s="10">
        <f>C12*INDEX(E12:G12,1,MATCH($B$5,$E$8:$G$8,0))</f>
        <v/>
      </c>
      <c r="E12" s="11" t="n">
        <v>1</v>
      </c>
      <c r="F12" s="11" t="n">
        <v>1.06</v>
      </c>
      <c r="G12" s="11" t="n">
        <v>1.12</v>
      </c>
    </row>
    <row r="13">
      <c r="A13" s="8" t="inlineStr">
        <is>
          <t>Average weekly G&amp;A</t>
        </is>
      </c>
      <c r="B13" s="3" t="inlineStr">
        <is>
          <t>INR</t>
        </is>
      </c>
      <c r="C13" s="9" t="n">
        <v>900000</v>
      </c>
      <c r="D13" s="10">
        <f>C13*INDEX(E13:G13,1,MATCH($B$5,$E$8:$G$8,0))</f>
        <v/>
      </c>
      <c r="E13" s="11" t="n">
        <v>1</v>
      </c>
      <c r="F13" s="11" t="n">
        <v>1</v>
      </c>
      <c r="G13" s="11" t="n">
        <v>1.04</v>
      </c>
    </row>
    <row r="14">
      <c r="A14" s="8" t="inlineStr">
        <is>
          <t>Average weekly marketing</t>
        </is>
      </c>
      <c r="B14" s="3" t="inlineStr">
        <is>
          <t>INR</t>
        </is>
      </c>
      <c r="C14" s="9" t="n">
        <v>1250000</v>
      </c>
      <c r="D14" s="10">
        <f>C14*INDEX(E14:G14,1,MATCH($B$5,$E$8:$G$8,0))</f>
        <v/>
      </c>
      <c r="E14" s="11" t="n">
        <v>1</v>
      </c>
      <c r="F14" s="11" t="n">
        <v>0.92</v>
      </c>
      <c r="G14" s="11" t="n">
        <v>0.78</v>
      </c>
    </row>
    <row r="15">
      <c r="A15" s="8" t="inlineStr">
        <is>
          <t>Average weekly capex</t>
        </is>
      </c>
      <c r="B15" s="3" t="inlineStr">
        <is>
          <t>INR</t>
        </is>
      </c>
      <c r="C15" s="9" t="n">
        <v>650000</v>
      </c>
      <c r="D15" s="10">
        <f>C15*INDEX(E15:G15,1,MATCH($B$5,$E$8:$G$8,0))</f>
        <v/>
      </c>
      <c r="E15" s="11" t="n">
        <v>1</v>
      </c>
      <c r="F15" s="11" t="n">
        <v>1</v>
      </c>
      <c r="G15" s="11" t="n">
        <v>0.82</v>
      </c>
    </row>
    <row r="16">
      <c r="A16" s="8" t="inlineStr">
        <is>
          <t>Minimum liquidity threshold</t>
        </is>
      </c>
      <c r="B16" s="3" t="inlineStr">
        <is>
          <t>INR</t>
        </is>
      </c>
      <c r="C16" s="9" t="n">
        <v>25000000</v>
      </c>
      <c r="D16" s="10">
        <f>C16*INDEX(E16:G16,1,MATCH($B$5,$E$8:$G$8,0))</f>
        <v/>
      </c>
      <c r="E16" s="11" t="n">
        <v>1</v>
      </c>
      <c r="F16" s="11" t="n">
        <v>1</v>
      </c>
      <c r="G16" s="11" t="n">
        <v>1</v>
      </c>
    </row>
    <row r="17">
      <c r="A17" s="8" t="inlineStr">
        <is>
          <t>Weekly debt service</t>
        </is>
      </c>
      <c r="B17" s="3" t="inlineStr">
        <is>
          <t>INR</t>
        </is>
      </c>
      <c r="C17" s="9" t="n">
        <v>600000</v>
      </c>
      <c r="D17" s="10">
        <f>C17*INDEX(E17:G17,1,MATCH($B$5,$E$8:$G$8,0))</f>
        <v/>
      </c>
      <c r="E17" s="11" t="n">
        <v>1</v>
      </c>
      <c r="F17" s="11" t="n">
        <v>1</v>
      </c>
      <c r="G17" s="11" t="n">
        <v>1</v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dataValidations count="1">
    <dataValidation sqref="B5" showDropDown="0" showInputMessage="0" showErrorMessage="0" allowBlank="0" type="list">
      <formula1>"Base,Downside,Severe downside"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7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24" customHeight="1">
      <c r="A1" s="1" t="inlineStr">
        <is>
          <t>Weekly Cash</t>
        </is>
      </c>
    </row>
    <row r="2">
      <c r="A2" s="2" t="inlineStr">
        <is>
          <t>Direct cash flow view</t>
        </is>
      </c>
    </row>
    <row r="3" ht="32" customHeight="1">
      <c r="A3" s="3" t="inlineStr">
        <is>
          <t>This is a direct cash forecast. It is meant to support collections action, vendor timing, and runway calls, not just reporting.</t>
        </is>
      </c>
    </row>
    <row r="5">
      <c r="A5" s="7" t="inlineStr">
        <is>
          <t>Line item</t>
        </is>
      </c>
      <c r="B5" s="7" t="inlineStr">
        <is>
          <t>Wk 1</t>
        </is>
      </c>
      <c r="C5" s="7" t="inlineStr">
        <is>
          <t>Wk 2</t>
        </is>
      </c>
      <c r="D5" s="7" t="inlineStr">
        <is>
          <t>Wk 3</t>
        </is>
      </c>
      <c r="E5" s="7" t="inlineStr">
        <is>
          <t>Wk 4</t>
        </is>
      </c>
      <c r="F5" s="7" t="inlineStr">
        <is>
          <t>Wk 5</t>
        </is>
      </c>
      <c r="G5" s="7" t="inlineStr">
        <is>
          <t>Wk 6</t>
        </is>
      </c>
      <c r="H5" s="7" t="inlineStr">
        <is>
          <t>Wk 7</t>
        </is>
      </c>
      <c r="I5" s="7" t="inlineStr">
        <is>
          <t>Wk 8</t>
        </is>
      </c>
      <c r="J5" s="7" t="inlineStr">
        <is>
          <t>Wk 9</t>
        </is>
      </c>
      <c r="K5" s="7" t="inlineStr">
        <is>
          <t>Wk 10</t>
        </is>
      </c>
      <c r="L5" s="7" t="inlineStr">
        <is>
          <t>Wk 11</t>
        </is>
      </c>
      <c r="M5" s="7" t="inlineStr">
        <is>
          <t>Wk 12</t>
        </is>
      </c>
      <c r="N5" s="7" t="inlineStr">
        <is>
          <t>Wk 13</t>
        </is>
      </c>
    </row>
    <row r="6">
      <c r="A6" s="3" t="inlineStr">
        <is>
          <t>Opening cash</t>
        </is>
      </c>
      <c r="B6" s="12">
        <f>Inputs!D9</f>
        <v/>
      </c>
      <c r="C6" s="12">
        <f>B16</f>
        <v/>
      </c>
      <c r="D6" s="12">
        <f>C16</f>
        <v/>
      </c>
      <c r="E6" s="12">
        <f>D16</f>
        <v/>
      </c>
      <c r="F6" s="12">
        <f>E16</f>
        <v/>
      </c>
      <c r="G6" s="12">
        <f>F16</f>
        <v/>
      </c>
      <c r="H6" s="12">
        <f>G16</f>
        <v/>
      </c>
      <c r="I6" s="12">
        <f>H16</f>
        <v/>
      </c>
      <c r="J6" s="12">
        <f>I16</f>
        <v/>
      </c>
      <c r="K6" s="12">
        <f>J16</f>
        <v/>
      </c>
      <c r="L6" s="12">
        <f>K16</f>
        <v/>
      </c>
      <c r="M6" s="12">
        <f>L16</f>
        <v/>
      </c>
      <c r="N6" s="12">
        <f>M16</f>
        <v/>
      </c>
    </row>
    <row r="7">
      <c r="A7" s="3" t="inlineStr">
        <is>
          <t>Collections</t>
        </is>
      </c>
      <c r="B7" s="12">
        <f>Inputs!D10</f>
        <v/>
      </c>
      <c r="C7" s="12">
        <f>Inputs!D10</f>
        <v/>
      </c>
      <c r="D7" s="12">
        <f>Inputs!D10</f>
        <v/>
      </c>
      <c r="E7" s="12">
        <f>Inputs!D10</f>
        <v/>
      </c>
      <c r="F7" s="12">
        <f>Inputs!D10</f>
        <v/>
      </c>
      <c r="G7" s="12">
        <f>Inputs!D10</f>
        <v/>
      </c>
      <c r="H7" s="12">
        <f>Inputs!D10</f>
        <v/>
      </c>
      <c r="I7" s="12">
        <f>Inputs!D10</f>
        <v/>
      </c>
      <c r="J7" s="12">
        <f>Inputs!D10</f>
        <v/>
      </c>
      <c r="K7" s="12">
        <f>Inputs!D10</f>
        <v/>
      </c>
      <c r="L7" s="12">
        <f>Inputs!D10</f>
        <v/>
      </c>
      <c r="M7" s="12">
        <f>Inputs!D10</f>
        <v/>
      </c>
      <c r="N7" s="12">
        <f>Inputs!D10</f>
        <v/>
      </c>
    </row>
    <row r="8">
      <c r="A8" s="3" t="inlineStr">
        <is>
          <t>Other inflows</t>
        </is>
      </c>
      <c r="B8" s="12">
        <f>IF(COLUMN()=5,1200000,0)</f>
        <v/>
      </c>
      <c r="C8" s="12">
        <f>IF(COLUMN()=5,1200000,0)</f>
        <v/>
      </c>
      <c r="D8" s="12">
        <f>IF(COLUMN()=5,1200000,0)</f>
        <v/>
      </c>
      <c r="E8" s="12">
        <f>IF(COLUMN()=5,1200000,0)</f>
        <v/>
      </c>
      <c r="F8" s="12">
        <f>IF(COLUMN()=5,1200000,0)</f>
        <v/>
      </c>
      <c r="G8" s="12">
        <f>IF(COLUMN()=5,1200000,0)</f>
        <v/>
      </c>
      <c r="H8" s="12">
        <f>IF(COLUMN()=5,1200000,0)</f>
        <v/>
      </c>
      <c r="I8" s="12">
        <f>IF(COLUMN()=5,1200000,0)</f>
        <v/>
      </c>
      <c r="J8" s="12">
        <f>IF(COLUMN()=5,1200000,0)</f>
        <v/>
      </c>
      <c r="K8" s="12">
        <f>IF(COLUMN()=5,1200000,0)</f>
        <v/>
      </c>
      <c r="L8" s="12">
        <f>IF(COLUMN()=5,1200000,0)</f>
        <v/>
      </c>
      <c r="M8" s="12">
        <f>IF(COLUMN()=5,1200000,0)</f>
        <v/>
      </c>
      <c r="N8" s="12">
        <f>IF(COLUMN()=5,1200000,0)</f>
        <v/>
      </c>
    </row>
    <row r="9">
      <c r="A9" s="3" t="inlineStr">
        <is>
          <t>Payroll</t>
        </is>
      </c>
      <c r="B9" s="12">
        <f>-Inputs!D11</f>
        <v/>
      </c>
      <c r="C9" s="12">
        <f>-Inputs!D11</f>
        <v/>
      </c>
      <c r="D9" s="12">
        <f>-Inputs!D11</f>
        <v/>
      </c>
      <c r="E9" s="12">
        <f>-Inputs!D11</f>
        <v/>
      </c>
      <c r="F9" s="12">
        <f>-Inputs!D11</f>
        <v/>
      </c>
      <c r="G9" s="12">
        <f>-Inputs!D11</f>
        <v/>
      </c>
      <c r="H9" s="12">
        <f>-Inputs!D11</f>
        <v/>
      </c>
      <c r="I9" s="12">
        <f>-Inputs!D11</f>
        <v/>
      </c>
      <c r="J9" s="12">
        <f>-Inputs!D11</f>
        <v/>
      </c>
      <c r="K9" s="12">
        <f>-Inputs!D11</f>
        <v/>
      </c>
      <c r="L9" s="12">
        <f>-Inputs!D11</f>
        <v/>
      </c>
      <c r="M9" s="12">
        <f>-Inputs!D11</f>
        <v/>
      </c>
      <c r="N9" s="12">
        <f>-Inputs!D11</f>
        <v/>
      </c>
    </row>
    <row r="10">
      <c r="A10" s="3" t="inlineStr">
        <is>
          <t>Vendor payments</t>
        </is>
      </c>
      <c r="B10" s="12">
        <f>-Inputs!D12</f>
        <v/>
      </c>
      <c r="C10" s="12">
        <f>-Inputs!D12</f>
        <v/>
      </c>
      <c r="D10" s="12">
        <f>-Inputs!D12</f>
        <v/>
      </c>
      <c r="E10" s="12">
        <f>-Inputs!D12</f>
        <v/>
      </c>
      <c r="F10" s="12">
        <f>-Inputs!D12</f>
        <v/>
      </c>
      <c r="G10" s="12">
        <f>-Inputs!D12</f>
        <v/>
      </c>
      <c r="H10" s="12">
        <f>-Inputs!D12</f>
        <v/>
      </c>
      <c r="I10" s="12">
        <f>-Inputs!D12</f>
        <v/>
      </c>
      <c r="J10" s="12">
        <f>-Inputs!D12</f>
        <v/>
      </c>
      <c r="K10" s="12">
        <f>-Inputs!D12</f>
        <v/>
      </c>
      <c r="L10" s="12">
        <f>-Inputs!D12</f>
        <v/>
      </c>
      <c r="M10" s="12">
        <f>-Inputs!D12</f>
        <v/>
      </c>
      <c r="N10" s="12">
        <f>-Inputs!D12</f>
        <v/>
      </c>
    </row>
    <row r="11">
      <c r="A11" s="3" t="inlineStr">
        <is>
          <t>G&amp;A outflows</t>
        </is>
      </c>
      <c r="B11" s="12">
        <f>-Inputs!D13</f>
        <v/>
      </c>
      <c r="C11" s="12">
        <f>-Inputs!D13</f>
        <v/>
      </c>
      <c r="D11" s="12">
        <f>-Inputs!D13</f>
        <v/>
      </c>
      <c r="E11" s="12">
        <f>-Inputs!D13</f>
        <v/>
      </c>
      <c r="F11" s="12">
        <f>-Inputs!D13</f>
        <v/>
      </c>
      <c r="G11" s="12">
        <f>-Inputs!D13</f>
        <v/>
      </c>
      <c r="H11" s="12">
        <f>-Inputs!D13</f>
        <v/>
      </c>
      <c r="I11" s="12">
        <f>-Inputs!D13</f>
        <v/>
      </c>
      <c r="J11" s="12">
        <f>-Inputs!D13</f>
        <v/>
      </c>
      <c r="K11" s="12">
        <f>-Inputs!D13</f>
        <v/>
      </c>
      <c r="L11" s="12">
        <f>-Inputs!D13</f>
        <v/>
      </c>
      <c r="M11" s="12">
        <f>-Inputs!D13</f>
        <v/>
      </c>
      <c r="N11" s="12">
        <f>-Inputs!D13</f>
        <v/>
      </c>
    </row>
    <row r="12">
      <c r="A12" s="3" t="inlineStr">
        <is>
          <t>Marketing</t>
        </is>
      </c>
      <c r="B12" s="12">
        <f>-Inputs!D14</f>
        <v/>
      </c>
      <c r="C12" s="12">
        <f>-Inputs!D14</f>
        <v/>
      </c>
      <c r="D12" s="12">
        <f>-Inputs!D14</f>
        <v/>
      </c>
      <c r="E12" s="12">
        <f>-Inputs!D14</f>
        <v/>
      </c>
      <c r="F12" s="12">
        <f>-Inputs!D14</f>
        <v/>
      </c>
      <c r="G12" s="12">
        <f>-Inputs!D14</f>
        <v/>
      </c>
      <c r="H12" s="12">
        <f>-Inputs!D14</f>
        <v/>
      </c>
      <c r="I12" s="12">
        <f>-Inputs!D14</f>
        <v/>
      </c>
      <c r="J12" s="12">
        <f>-Inputs!D14</f>
        <v/>
      </c>
      <c r="K12" s="12">
        <f>-Inputs!D14</f>
        <v/>
      </c>
      <c r="L12" s="12">
        <f>-Inputs!D14</f>
        <v/>
      </c>
      <c r="M12" s="12">
        <f>-Inputs!D14</f>
        <v/>
      </c>
      <c r="N12" s="12">
        <f>-Inputs!D14</f>
        <v/>
      </c>
    </row>
    <row r="13">
      <c r="A13" s="3" t="inlineStr">
        <is>
          <t>Capex</t>
        </is>
      </c>
      <c r="B13" s="12">
        <f>-Inputs!D15</f>
        <v/>
      </c>
      <c r="C13" s="12">
        <f>-Inputs!D15</f>
        <v/>
      </c>
      <c r="D13" s="12">
        <f>-Inputs!D15</f>
        <v/>
      </c>
      <c r="E13" s="12">
        <f>-Inputs!D15</f>
        <v/>
      </c>
      <c r="F13" s="12">
        <f>-Inputs!D15</f>
        <v/>
      </c>
      <c r="G13" s="12">
        <f>-Inputs!D15</f>
        <v/>
      </c>
      <c r="H13" s="12">
        <f>-Inputs!D15</f>
        <v/>
      </c>
      <c r="I13" s="12">
        <f>-Inputs!D15</f>
        <v/>
      </c>
      <c r="J13" s="12">
        <f>-Inputs!D15</f>
        <v/>
      </c>
      <c r="K13" s="12">
        <f>-Inputs!D15</f>
        <v/>
      </c>
      <c r="L13" s="12">
        <f>-Inputs!D15</f>
        <v/>
      </c>
      <c r="M13" s="12">
        <f>-Inputs!D15</f>
        <v/>
      </c>
      <c r="N13" s="12">
        <f>-Inputs!D15</f>
        <v/>
      </c>
    </row>
    <row r="14">
      <c r="A14" s="3" t="inlineStr">
        <is>
          <t>Debt service</t>
        </is>
      </c>
      <c r="B14" s="12">
        <f>-Inputs!D17</f>
        <v/>
      </c>
      <c r="C14" s="12">
        <f>-Inputs!D17</f>
        <v/>
      </c>
      <c r="D14" s="12">
        <f>-Inputs!D17</f>
        <v/>
      </c>
      <c r="E14" s="12">
        <f>-Inputs!D17</f>
        <v/>
      </c>
      <c r="F14" s="12">
        <f>-Inputs!D17</f>
        <v/>
      </c>
      <c r="G14" s="12">
        <f>-Inputs!D17</f>
        <v/>
      </c>
      <c r="H14" s="12">
        <f>-Inputs!D17</f>
        <v/>
      </c>
      <c r="I14" s="12">
        <f>-Inputs!D17</f>
        <v/>
      </c>
      <c r="J14" s="12">
        <f>-Inputs!D17</f>
        <v/>
      </c>
      <c r="K14" s="12">
        <f>-Inputs!D17</f>
        <v/>
      </c>
      <c r="L14" s="12">
        <f>-Inputs!D17</f>
        <v/>
      </c>
      <c r="M14" s="12">
        <f>-Inputs!D17</f>
        <v/>
      </c>
      <c r="N14" s="12">
        <f>-Inputs!D17</f>
        <v/>
      </c>
    </row>
    <row r="15">
      <c r="A15" s="3" t="inlineStr">
        <is>
          <t>Net movement</t>
        </is>
      </c>
      <c r="B15" s="12">
        <f>SUM(B7:B14)</f>
        <v/>
      </c>
      <c r="C15" s="12">
        <f>SUM(C7:C14)</f>
        <v/>
      </c>
      <c r="D15" s="12">
        <f>SUM(D7:D14)</f>
        <v/>
      </c>
      <c r="E15" s="12">
        <f>SUM(E7:E14)</f>
        <v/>
      </c>
      <c r="F15" s="12">
        <f>SUM(F7:F14)</f>
        <v/>
      </c>
      <c r="G15" s="12">
        <f>SUM(G7:G14)</f>
        <v/>
      </c>
      <c r="H15" s="12">
        <f>SUM(H7:H14)</f>
        <v/>
      </c>
      <c r="I15" s="12">
        <f>SUM(I7:I14)</f>
        <v/>
      </c>
      <c r="J15" s="12">
        <f>SUM(J7:J14)</f>
        <v/>
      </c>
      <c r="K15" s="12">
        <f>SUM(K7:K14)</f>
        <v/>
      </c>
      <c r="L15" s="12">
        <f>SUM(L7:L14)</f>
        <v/>
      </c>
      <c r="M15" s="12">
        <f>SUM(M7:M14)</f>
        <v/>
      </c>
      <c r="N15" s="12">
        <f>SUM(N7:N14)</f>
        <v/>
      </c>
    </row>
    <row r="16">
      <c r="A16" s="3" t="inlineStr">
        <is>
          <t>Closing cash</t>
        </is>
      </c>
      <c r="B16" s="12">
        <f>B6+B15</f>
        <v/>
      </c>
      <c r="C16" s="12">
        <f>C6+C15</f>
        <v/>
      </c>
      <c r="D16" s="12">
        <f>D6+D15</f>
        <v/>
      </c>
      <c r="E16" s="12">
        <f>E6+E15</f>
        <v/>
      </c>
      <c r="F16" s="12">
        <f>F6+F15</f>
        <v/>
      </c>
      <c r="G16" s="12">
        <f>G6+G15</f>
        <v/>
      </c>
      <c r="H16" s="12">
        <f>H6+H15</f>
        <v/>
      </c>
      <c r="I16" s="12">
        <f>I6+I15</f>
        <v/>
      </c>
      <c r="J16" s="12">
        <f>J6+J15</f>
        <v/>
      </c>
      <c r="K16" s="12">
        <f>K6+K15</f>
        <v/>
      </c>
      <c r="L16" s="12">
        <f>L6+L15</f>
        <v/>
      </c>
      <c r="M16" s="12">
        <f>M6+M15</f>
        <v/>
      </c>
      <c r="N16" s="12">
        <f>N6+N15</f>
        <v/>
      </c>
    </row>
    <row r="17">
      <c r="A17" s="3" t="inlineStr">
        <is>
          <t>Alert</t>
        </is>
      </c>
      <c r="B17" s="13">
        <f>IF(B16&lt;Inputs!D16,"Funding gap alert",IF(B16&lt;Inputs!D16*1.25,"Watch closely","Normal"))</f>
        <v/>
      </c>
      <c r="C17" s="13">
        <f>IF(C16&lt;Inputs!D16,"Funding gap alert",IF(C16&lt;Inputs!D16*1.25,"Watch closely","Normal"))</f>
        <v/>
      </c>
      <c r="D17" s="13">
        <f>IF(D16&lt;Inputs!D16,"Funding gap alert",IF(D16&lt;Inputs!D16*1.25,"Watch closely","Normal"))</f>
        <v/>
      </c>
      <c r="E17" s="13">
        <f>IF(E16&lt;Inputs!D16,"Funding gap alert",IF(E16&lt;Inputs!D16*1.25,"Watch closely","Normal"))</f>
        <v/>
      </c>
      <c r="F17" s="13">
        <f>IF(F16&lt;Inputs!D16,"Funding gap alert",IF(F16&lt;Inputs!D16*1.25,"Watch closely","Normal"))</f>
        <v/>
      </c>
      <c r="G17" s="13">
        <f>IF(G16&lt;Inputs!D16,"Funding gap alert",IF(G16&lt;Inputs!D16*1.25,"Watch closely","Normal"))</f>
        <v/>
      </c>
      <c r="H17" s="13">
        <f>IF(H16&lt;Inputs!D16,"Funding gap alert",IF(H16&lt;Inputs!D16*1.25,"Watch closely","Normal"))</f>
        <v/>
      </c>
      <c r="I17" s="13">
        <f>IF(I16&lt;Inputs!D16,"Funding gap alert",IF(I16&lt;Inputs!D16*1.25,"Watch closely","Normal"))</f>
        <v/>
      </c>
      <c r="J17" s="13">
        <f>IF(J16&lt;Inputs!D16,"Funding gap alert",IF(J16&lt;Inputs!D16*1.25,"Watch closely","Normal"))</f>
        <v/>
      </c>
      <c r="K17" s="13">
        <f>IF(K16&lt;Inputs!D16,"Funding gap alert",IF(K16&lt;Inputs!D16*1.25,"Watch closely","Normal"))</f>
        <v/>
      </c>
      <c r="L17" s="13">
        <f>IF(L16&lt;Inputs!D16,"Funding gap alert",IF(L16&lt;Inputs!D16*1.25,"Watch closely","Normal"))</f>
        <v/>
      </c>
      <c r="M17" s="13">
        <f>IF(M16&lt;Inputs!D16,"Funding gap alert",IF(M16&lt;Inputs!D16*1.25,"Watch closely","Normal"))</f>
        <v/>
      </c>
      <c r="N17" s="13">
        <f>IF(N16&lt;Inputs!D16,"Funding gap alert",IF(N16&lt;Inputs!D16*1.25,"Watch closely","Normal"))</f>
        <v/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conditionalFormatting sqref="B16:N16">
    <cfRule type="cellIs" priority="1" operator="lessThan" dxfId="0">
      <formula>Inputs!D16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44" customWidth="1" min="3" max="3"/>
  </cols>
  <sheetData>
    <row r="1" ht="24" customHeight="1">
      <c r="A1" s="1" t="inlineStr">
        <is>
          <t>Dashboard</t>
        </is>
      </c>
    </row>
    <row r="2">
      <c r="A2" s="2" t="inlineStr">
        <is>
          <t>Immediate liquidity view</t>
        </is>
      </c>
    </row>
    <row r="3" ht="32" customHeight="1">
      <c r="A3" s="3" t="inlineStr">
        <is>
          <t>Use this page in the weekly cash call. If the file is only reviewed at month-end, it is too late.</t>
        </is>
      </c>
    </row>
    <row r="5">
      <c r="A5" s="7" t="inlineStr">
        <is>
          <t>Metric</t>
        </is>
      </c>
      <c r="B5" s="7" t="inlineStr">
        <is>
          <t>Value</t>
        </is>
      </c>
      <c r="C5" s="7" t="inlineStr">
        <is>
          <t>Interpretation</t>
        </is>
      </c>
    </row>
    <row r="6">
      <c r="A6" s="3" t="inlineStr">
        <is>
          <t>Lowest closing cash</t>
        </is>
      </c>
      <c r="B6" s="10">
        <f>MIN('Weekly Cash'!B16:N16)</f>
        <v/>
      </c>
      <c r="C6" s="8" t="inlineStr">
        <is>
          <t>The tightest point in the 13-week window</t>
        </is>
      </c>
    </row>
    <row r="7">
      <c r="A7" s="3" t="inlineStr">
        <is>
          <t>Week of lowest cash</t>
        </is>
      </c>
      <c r="B7" s="10">
        <f>INDEX("Wk "&amp;ROW($1:$13),MATCH(MIN('Weekly Cash'!B16:N16),'Weekly Cash'!B16:N16,0))</f>
        <v/>
      </c>
      <c r="C7" s="8" t="inlineStr">
        <is>
          <t>The week that needs the most management attention</t>
        </is>
      </c>
    </row>
    <row r="8">
      <c r="A8" s="3" t="inlineStr">
        <is>
          <t>Threshold</t>
        </is>
      </c>
      <c r="B8" s="10">
        <f>Inputs!D16</f>
        <v/>
      </c>
      <c r="C8" s="8" t="inlineStr">
        <is>
          <t>Minimum liquidity threshold agreed with leadership</t>
        </is>
      </c>
    </row>
    <row r="9">
      <c r="A9" s="3" t="inlineStr">
        <is>
          <t>Weeks below threshold</t>
        </is>
      </c>
      <c r="B9" s="10">
        <f>COUNTIF('Weekly Cash'!B16:N16,"&lt;"&amp;Inputs!D16)</f>
        <v/>
      </c>
      <c r="C9" s="8" t="inlineStr">
        <is>
          <t>Non-zero means you need a near-term action package</t>
        </is>
      </c>
    </row>
    <row r="10">
      <c r="A10" s="3" t="inlineStr">
        <is>
          <t>Average weekly burn</t>
        </is>
      </c>
      <c r="B10" s="10">
        <f>ABS(AVERAGEIF('Weekly Cash'!B15:N15,"&lt;0"))</f>
        <v/>
      </c>
      <c r="C10" s="8" t="inlineStr">
        <is>
          <t>Useful for runway framing and financing conversations</t>
        </is>
      </c>
    </row>
  </sheetData>
  <sheetProtection selectLockedCells="1" selectUnlockedCells="1" sheet="1" objects="0" insertRows="0" insertHyperlinks="1" autoFilter="1" scenarios="0" formatColumns="0" deleteColumns="0" insertColumns="0" pivotTables="1" deleteRows="0" formatCells="0" formatRows="0" sort="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2026-04-23T22:36:17Z</dcterms:created>
  <dcterms:modified xmlns:dcterms="http://purl.org/dc/terms/" xmlns:xsi="http://www.w3.org/2001/XMLSchema-instance" xsi:type="dcterms:W3CDTF">2026-04-23T22:36:17Z</dcterms:modified>
</cp:coreProperties>
</file>